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hile-my.sharepoint.com/personal/simon_diaz_uchile_cl/Documents/"/>
    </mc:Choice>
  </mc:AlternateContent>
  <xr:revisionPtr revIDLastSave="0" documentId="13_ncr:4000b_{5DEF64B1-C2F5-4F57-8824-4253C1B9A549}" xr6:coauthVersionLast="47" xr6:coauthVersionMax="47" xr10:uidLastSave="{00000000-0000-0000-0000-000000000000}"/>
  <bookViews>
    <workbookView xWindow="-120" yWindow="-120" windowWidth="29040" windowHeight="15720"/>
  </bookViews>
  <sheets>
    <sheet name="ejemplo3_auxiliar" sheetId="1" r:id="rId1"/>
  </sheets>
  <calcPr calcId="0"/>
</workbook>
</file>

<file path=xl/calcChain.xml><?xml version="1.0" encoding="utf-8"?>
<calcChain xmlns="http://schemas.openxmlformats.org/spreadsheetml/2006/main">
  <c r="BL22" i="1" l="1"/>
  <c r="BL21" i="1"/>
  <c r="BL20" i="1"/>
  <c r="BL19" i="1"/>
  <c r="BL18" i="1"/>
  <c r="BL17" i="1"/>
  <c r="BL16" i="1"/>
  <c r="BL15" i="1"/>
  <c r="BL14" i="1"/>
  <c r="BL13" i="1"/>
  <c r="BL12" i="1"/>
  <c r="BL11" i="1"/>
  <c r="BL10" i="1"/>
  <c r="BL9" i="1"/>
  <c r="BL8" i="1"/>
  <c r="BL7" i="1"/>
  <c r="BL6" i="1"/>
  <c r="BL5" i="1"/>
  <c r="BL4" i="1"/>
  <c r="BL3" i="1"/>
  <c r="BL2" i="1"/>
  <c r="BH22" i="1"/>
  <c r="BE9" i="1"/>
  <c r="BF9" i="1"/>
  <c r="BG9" i="1"/>
  <c r="BH9" i="1"/>
  <c r="BI9" i="1"/>
  <c r="BJ9" i="1"/>
  <c r="BK9" i="1"/>
  <c r="BE10" i="1"/>
  <c r="BF10" i="1"/>
  <c r="BG10" i="1"/>
  <c r="BH10" i="1"/>
  <c r="BI10" i="1"/>
  <c r="BJ10" i="1"/>
  <c r="BK10" i="1"/>
  <c r="BE11" i="1"/>
  <c r="BF11" i="1"/>
  <c r="BG11" i="1"/>
  <c r="BH11" i="1"/>
  <c r="BI11" i="1"/>
  <c r="BJ11" i="1"/>
  <c r="BK11" i="1"/>
  <c r="BE12" i="1"/>
  <c r="BF12" i="1"/>
  <c r="BG12" i="1"/>
  <c r="BH12" i="1"/>
  <c r="BI12" i="1"/>
  <c r="BJ12" i="1"/>
  <c r="BK12" i="1"/>
  <c r="BE13" i="1"/>
  <c r="BF13" i="1"/>
  <c r="BG13" i="1"/>
  <c r="BH13" i="1"/>
  <c r="BI13" i="1"/>
  <c r="BJ13" i="1"/>
  <c r="BK13" i="1"/>
  <c r="BE14" i="1"/>
  <c r="BF14" i="1"/>
  <c r="BG14" i="1"/>
  <c r="BH14" i="1"/>
  <c r="BI14" i="1"/>
  <c r="BJ14" i="1"/>
  <c r="BK14" i="1"/>
  <c r="BE15" i="1"/>
  <c r="BF15" i="1"/>
  <c r="BG15" i="1"/>
  <c r="BH15" i="1"/>
  <c r="BI15" i="1"/>
  <c r="BJ15" i="1"/>
  <c r="BK15" i="1"/>
  <c r="BE16" i="1"/>
  <c r="BF16" i="1"/>
  <c r="BG16" i="1"/>
  <c r="BH16" i="1"/>
  <c r="BI16" i="1"/>
  <c r="BJ16" i="1"/>
  <c r="BK16" i="1"/>
  <c r="BE17" i="1"/>
  <c r="BF17" i="1"/>
  <c r="BG17" i="1"/>
  <c r="BH17" i="1"/>
  <c r="BI17" i="1"/>
  <c r="BJ17" i="1"/>
  <c r="BK17" i="1"/>
  <c r="BE18" i="1"/>
  <c r="BF18" i="1"/>
  <c r="BG18" i="1"/>
  <c r="BH18" i="1"/>
  <c r="BI18" i="1"/>
  <c r="BJ18" i="1"/>
  <c r="BK18" i="1"/>
  <c r="BE19" i="1"/>
  <c r="BF19" i="1"/>
  <c r="BG19" i="1"/>
  <c r="BH19" i="1"/>
  <c r="BI19" i="1"/>
  <c r="BJ19" i="1"/>
  <c r="BK19" i="1"/>
  <c r="BE20" i="1"/>
  <c r="BF20" i="1"/>
  <c r="BG20" i="1"/>
  <c r="BH20" i="1"/>
  <c r="BI20" i="1"/>
  <c r="BJ20" i="1"/>
  <c r="BK20" i="1"/>
  <c r="BE21" i="1"/>
  <c r="BF21" i="1"/>
  <c r="BG21" i="1"/>
  <c r="BH21" i="1"/>
  <c r="BI21" i="1"/>
  <c r="BJ21" i="1"/>
  <c r="BK21" i="1"/>
  <c r="BE22" i="1"/>
  <c r="BF22" i="1"/>
  <c r="BG22" i="1"/>
  <c r="BI22" i="1"/>
  <c r="BJ22" i="1"/>
  <c r="BK22" i="1"/>
  <c r="BK8" i="1"/>
  <c r="BJ8" i="1"/>
  <c r="BI8" i="1"/>
  <c r="BH8" i="1"/>
  <c r="BG8" i="1"/>
  <c r="BF8" i="1"/>
  <c r="BE8" i="1"/>
  <c r="BK7" i="1"/>
  <c r="BJ7" i="1"/>
  <c r="BI7" i="1"/>
  <c r="BH7" i="1"/>
  <c r="BG7" i="1"/>
  <c r="BF7" i="1"/>
  <c r="BE7" i="1"/>
  <c r="BK6" i="1"/>
  <c r="BJ6" i="1"/>
  <c r="BI6" i="1"/>
  <c r="BH6" i="1"/>
  <c r="BG6" i="1"/>
  <c r="BF6" i="1"/>
  <c r="BE6" i="1"/>
  <c r="BK5" i="1"/>
  <c r="BJ5" i="1"/>
  <c r="BI5" i="1"/>
  <c r="BH5" i="1"/>
  <c r="BG5" i="1"/>
  <c r="BF5" i="1"/>
  <c r="BE5" i="1"/>
  <c r="BK4" i="1"/>
  <c r="BJ4" i="1"/>
  <c r="BI4" i="1"/>
  <c r="BH4" i="1"/>
  <c r="BG4" i="1"/>
  <c r="BF4" i="1"/>
  <c r="BE4" i="1"/>
  <c r="BK3" i="1"/>
  <c r="BJ3" i="1"/>
  <c r="BI3" i="1"/>
  <c r="BH3" i="1"/>
  <c r="BG3" i="1"/>
  <c r="BF3" i="1"/>
  <c r="BE3" i="1"/>
  <c r="BK2" i="1"/>
  <c r="BJ2" i="1"/>
  <c r="BI2" i="1"/>
  <c r="BH2" i="1"/>
  <c r="BG2" i="1"/>
  <c r="BF2" i="1"/>
  <c r="BE2" i="1"/>
</calcChain>
</file>

<file path=xl/sharedStrings.xml><?xml version="1.0" encoding="utf-8"?>
<sst xmlns="http://schemas.openxmlformats.org/spreadsheetml/2006/main" count="85" uniqueCount="66">
  <si>
    <t xml:space="preserve">         sim</t>
  </si>
  <si>
    <t xml:space="preserve">       state</t>
  </si>
  <si>
    <t xml:space="preserve">        soln</t>
  </si>
  <si>
    <t xml:space="preserve">      dist_x</t>
  </si>
  <si>
    <t xml:space="preserve">        time</t>
  </si>
  <si>
    <t xml:space="preserve">        step</t>
  </si>
  <si>
    <t xml:space="preserve">          pH</t>
  </si>
  <si>
    <t xml:space="preserve">          pe</t>
  </si>
  <si>
    <t xml:space="preserve">        temp</t>
  </si>
  <si>
    <t xml:space="preserve">    mass_H2O</t>
  </si>
  <si>
    <t xml:space="preserve">          Na</t>
  </si>
  <si>
    <t xml:space="preserve">           K</t>
  </si>
  <si>
    <t xml:space="preserve">          Mg</t>
  </si>
  <si>
    <t xml:space="preserve">          Li</t>
  </si>
  <si>
    <t xml:space="preserve">          Ca</t>
  </si>
  <si>
    <t xml:space="preserve">           B</t>
  </si>
  <si>
    <t xml:space="preserve">           S</t>
  </si>
  <si>
    <t xml:space="preserve">          Cl</t>
  </si>
  <si>
    <t xml:space="preserve">       m_Na+</t>
  </si>
  <si>
    <t xml:space="preserve">        m_K+</t>
  </si>
  <si>
    <t xml:space="preserve">      m_Mg+2</t>
  </si>
  <si>
    <t xml:space="preserve">       m_Li+</t>
  </si>
  <si>
    <t xml:space="preserve">     m_SO4-2</t>
  </si>
  <si>
    <t xml:space="preserve">       m_Cl-</t>
  </si>
  <si>
    <t xml:space="preserve">      Halite</t>
  </si>
  <si>
    <t xml:space="preserve">    d_Halite</t>
  </si>
  <si>
    <t xml:space="preserve">     Sylvite</t>
  </si>
  <si>
    <t xml:space="preserve">   d_Sylvite</t>
  </si>
  <si>
    <t xml:space="preserve">  Carnallite</t>
  </si>
  <si>
    <t>d_Carnallite</t>
  </si>
  <si>
    <t xml:space="preserve">  Bischofite</t>
  </si>
  <si>
    <t>d_Bischofite</t>
  </si>
  <si>
    <t xml:space="preserve">  Thenardite</t>
  </si>
  <si>
    <t>d_Thenardite</t>
  </si>
  <si>
    <t xml:space="preserve">  Mirabilite</t>
  </si>
  <si>
    <t>d_Mirabilite</t>
  </si>
  <si>
    <t xml:space="preserve">    Arcanite</t>
  </si>
  <si>
    <t xml:space="preserve">  d_Arcanite</t>
  </si>
  <si>
    <t xml:space="preserve">   Glaserite</t>
  </si>
  <si>
    <t xml:space="preserve"> d_Glaserite</t>
  </si>
  <si>
    <t xml:space="preserve">      Gypsum</t>
  </si>
  <si>
    <t xml:space="preserve">    d_Gypsum</t>
  </si>
  <si>
    <t xml:space="preserve">   Anhydrite</t>
  </si>
  <si>
    <t xml:space="preserve"> d_Anhydrite</t>
  </si>
  <si>
    <t xml:space="preserve">   si_Halite</t>
  </si>
  <si>
    <t xml:space="preserve">  si_Sylvite</t>
  </si>
  <si>
    <t>si_Carnallite</t>
  </si>
  <si>
    <t>si_Bischofite</t>
  </si>
  <si>
    <t>si_Thenardite</t>
  </si>
  <si>
    <t>si_Mirabilite</t>
  </si>
  <si>
    <t xml:space="preserve"> si_Arcanite</t>
  </si>
  <si>
    <t>si_Glaserite</t>
  </si>
  <si>
    <t xml:space="preserve">   si_Gypsum</t>
  </si>
  <si>
    <t>si_Anhydrite</t>
  </si>
  <si>
    <t xml:space="preserve">         RHO</t>
  </si>
  <si>
    <t xml:space="preserve">    SOLN_VOL</t>
  </si>
  <si>
    <t xml:space="preserve">      i_soln</t>
  </si>
  <si>
    <t xml:space="preserve">       react</t>
  </si>
  <si>
    <t>%EvH2O</t>
  </si>
  <si>
    <t>%p/p_Na+</t>
  </si>
  <si>
    <t>%p/p_K+</t>
  </si>
  <si>
    <t>%p/p_Mg+2</t>
  </si>
  <si>
    <t>%p/p_Li+</t>
  </si>
  <si>
    <t>%p/p_SO4-2</t>
  </si>
  <si>
    <t>%p/p_Cl-</t>
  </si>
  <si>
    <t>%ppH2O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</si>
</sst>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0" fontId="0" fillId="33" borderId="0" xfId="0" applyFill="1"/>
    <xf numFmtId="11" fontId="0" fillId="33" borderId="0" xfId="0" applyNumberFormat="1" applyFill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2"/>
  <sheetViews>
    <sheetView tabSelected="1" topLeftCell="S1" workbookViewId="0">
      <selection activeCell="AE26" sqref="AE26"/>
    </sheetView>
  </sheetViews>
  <sheetFormatPr baseColWidth="10" defaultRowHeight="15" x14ac:dyDescent="0.25"/>
  <sheetData>
    <row r="1" spans="1:6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58</v>
      </c>
      <c r="BF1" t="s">
        <v>59</v>
      </c>
      <c r="BG1" t="s">
        <v>60</v>
      </c>
      <c r="BH1" t="s">
        <v>61</v>
      </c>
      <c r="BI1" t="s">
        <v>62</v>
      </c>
      <c r="BJ1" t="s">
        <v>63</v>
      </c>
      <c r="BK1" t="s">
        <v>64</v>
      </c>
      <c r="BL1" t="s">
        <v>65</v>
      </c>
    </row>
    <row r="2" spans="1:64" x14ac:dyDescent="0.25">
      <c r="A2">
        <v>1</v>
      </c>
      <c r="B2" t="s">
        <v>56</v>
      </c>
      <c r="C2">
        <v>1</v>
      </c>
      <c r="D2">
        <v>-99</v>
      </c>
      <c r="E2">
        <v>-99</v>
      </c>
      <c r="F2">
        <v>-99</v>
      </c>
      <c r="G2">
        <v>6.49</v>
      </c>
      <c r="H2">
        <v>4</v>
      </c>
      <c r="I2">
        <v>20</v>
      </c>
      <c r="J2">
        <v>1</v>
      </c>
      <c r="K2" s="1">
        <v>4.6470000000000002</v>
      </c>
      <c r="L2" s="1">
        <v>0.75624000000000002</v>
      </c>
      <c r="M2" s="1">
        <v>0.55088000000000004</v>
      </c>
      <c r="N2" s="1">
        <v>3.0139999999999998</v>
      </c>
      <c r="O2" s="1">
        <v>0</v>
      </c>
      <c r="P2" s="1">
        <v>7.7411999999999995E-2</v>
      </c>
      <c r="Q2" s="1">
        <v>0</v>
      </c>
      <c r="R2" s="1">
        <v>6.2942999999999998</v>
      </c>
      <c r="S2" s="1">
        <v>4.6470000000000002</v>
      </c>
      <c r="T2" s="1">
        <v>0.75624000000000002</v>
      </c>
      <c r="U2" s="1">
        <v>0.54810999999999999</v>
      </c>
      <c r="V2" s="1">
        <v>3.0139999999999998</v>
      </c>
      <c r="W2" s="1">
        <v>0</v>
      </c>
      <c r="X2" s="1">
        <v>6.2942999999999998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>
        <v>0.39779999999999999</v>
      </c>
      <c r="AT2">
        <v>7.3000000000000001E-3</v>
      </c>
      <c r="AU2">
        <v>-2.3060999999999998</v>
      </c>
      <c r="AV2">
        <v>-3.411</v>
      </c>
      <c r="AW2">
        <v>-999.99900000000002</v>
      </c>
      <c r="AX2">
        <v>-999.99900000000002</v>
      </c>
      <c r="AY2">
        <v>-999.99900000000002</v>
      </c>
      <c r="AZ2">
        <v>-999.99900000000002</v>
      </c>
      <c r="BA2">
        <v>-999.99900000000002</v>
      </c>
      <c r="BB2">
        <v>-999.99900000000002</v>
      </c>
      <c r="BC2" s="1">
        <v>1.2251000000000001</v>
      </c>
      <c r="BD2" s="1">
        <v>1.1416999999999999</v>
      </c>
      <c r="BE2">
        <f>+($J$2-J2)*100/$J$2</f>
        <v>0</v>
      </c>
      <c r="BF2">
        <f>+$J2*S2*21*100/($BC2*$BD2*1000)</f>
        <v>6.9769952337128256</v>
      </c>
      <c r="BG2">
        <f>+$J2*T2*39*100/($BC2*$BD2*1000)</f>
        <v>2.1086316020184706</v>
      </c>
      <c r="BH2">
        <f>+$J2*U2*24.3*100/($BC2*$BD2*1000)</f>
        <v>0.95224885321275543</v>
      </c>
      <c r="BI2">
        <f>+$J2*V2*6.9*100/($BC2*$BD2*1000)</f>
        <v>1.4868556168078957</v>
      </c>
      <c r="BJ2">
        <f>+$J2*W2*96*100/($BC2*$BD2*1000)</f>
        <v>0</v>
      </c>
      <c r="BK2">
        <f>+$J2*X2*35*100/($BC2*$BD2*1000)</f>
        <v>15.750412846839765</v>
      </c>
      <c r="BL2">
        <f>100-SUM(BF2:BK2)</f>
        <v>72.724855847408293</v>
      </c>
    </row>
    <row r="3" spans="1:64" x14ac:dyDescent="0.25">
      <c r="A3">
        <v>1</v>
      </c>
      <c r="B3" t="s">
        <v>57</v>
      </c>
      <c r="C3">
        <v>1</v>
      </c>
      <c r="D3">
        <v>-99</v>
      </c>
      <c r="E3">
        <v>0</v>
      </c>
      <c r="F3">
        <v>1</v>
      </c>
      <c r="G3">
        <v>6.6281800000000004</v>
      </c>
      <c r="H3">
        <v>4</v>
      </c>
      <c r="I3">
        <v>20</v>
      </c>
      <c r="J3">
        <v>0.98647899999999999</v>
      </c>
      <c r="K3" s="1">
        <v>3.3357000000000001</v>
      </c>
      <c r="L3" s="1">
        <v>0.76659999999999995</v>
      </c>
      <c r="M3" s="1">
        <v>0.55842999999999998</v>
      </c>
      <c r="N3" s="1">
        <v>3.0554000000000001</v>
      </c>
      <c r="O3" s="1">
        <v>0</v>
      </c>
      <c r="P3" s="1">
        <v>7.8473000000000001E-2</v>
      </c>
      <c r="Q3" s="1">
        <v>0</v>
      </c>
      <c r="R3" s="1">
        <v>5.0056000000000003</v>
      </c>
      <c r="S3" s="1">
        <v>3.3357000000000001</v>
      </c>
      <c r="T3" s="1">
        <v>0.76659999999999995</v>
      </c>
      <c r="U3" s="1">
        <v>0.55591999999999997</v>
      </c>
      <c r="V3" s="1">
        <v>3.0554000000000001</v>
      </c>
      <c r="W3" s="1">
        <v>0</v>
      </c>
      <c r="X3" s="1">
        <v>5.0056000000000003</v>
      </c>
      <c r="Y3" s="1">
        <v>1.3564000000000001</v>
      </c>
      <c r="Z3" s="1">
        <v>1.3564000000000001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0</v>
      </c>
      <c r="AQ3" s="1">
        <v>0</v>
      </c>
      <c r="AR3" s="1">
        <v>0</v>
      </c>
      <c r="AS3">
        <v>0</v>
      </c>
      <c r="AT3">
        <v>-0.1673</v>
      </c>
      <c r="AU3">
        <v>-2.8986999999999998</v>
      </c>
      <c r="AV3">
        <v>-3.8290000000000002</v>
      </c>
      <c r="AW3">
        <v>-999.99900000000002</v>
      </c>
      <c r="AX3">
        <v>-999.99900000000002</v>
      </c>
      <c r="AY3">
        <v>-999.99900000000002</v>
      </c>
      <c r="AZ3">
        <v>-999.99900000000002</v>
      </c>
      <c r="BA3">
        <v>-999.99900000000002</v>
      </c>
      <c r="BB3">
        <v>-999.99900000000002</v>
      </c>
      <c r="BC3" s="1">
        <v>1.1917</v>
      </c>
      <c r="BD3" s="1">
        <v>1.0958000000000001</v>
      </c>
      <c r="BE3">
        <f t="shared" ref="BE3:BE8" si="0">+($J$2-J3)*100/$J$2</f>
        <v>1.3521000000000005</v>
      </c>
      <c r="BF3">
        <f t="shared" ref="BF3:BF8" si="1">+$J3*S3*21*100/($BC3*$BD3*1000)</f>
        <v>5.2917082098602464</v>
      </c>
      <c r="BG3">
        <f t="shared" ref="BG3:BG8" si="2">+$J3*T3*39*100/($BC3*$BD3*1000)</f>
        <v>2.2585152689230035</v>
      </c>
      <c r="BH3">
        <f t="shared" ref="BH3:BH8" si="3">+$J3*U3*24.3*100/($BC3*$BD3*1000)</f>
        <v>1.0204886559260047</v>
      </c>
      <c r="BI3">
        <f t="shared" ref="BI3:BI8" si="4">+$J3*V3*6.9*100/($BC3*$BD3*1000)</f>
        <v>1.5926002298997468</v>
      </c>
      <c r="BJ3">
        <f t="shared" ref="BJ3:BJ8" si="5">+$J3*W3*96*100/($BC3*$BD3*1000)</f>
        <v>0</v>
      </c>
      <c r="BK3">
        <f t="shared" ref="BK3:BK8" si="6">+$J3*X3*35*100/($BC3*$BD3*1000)</f>
        <v>13.234690677257371</v>
      </c>
      <c r="BL3">
        <f t="shared" ref="BL3:BL22" si="7">100-SUM(BF3:BK3)</f>
        <v>76.601996958133626</v>
      </c>
    </row>
    <row r="4" spans="1:64" x14ac:dyDescent="0.25">
      <c r="A4">
        <v>1</v>
      </c>
      <c r="B4" t="s">
        <v>57</v>
      </c>
      <c r="C4">
        <v>1</v>
      </c>
      <c r="D4">
        <v>-99</v>
      </c>
      <c r="E4">
        <v>0</v>
      </c>
      <c r="F4">
        <v>2</v>
      </c>
      <c r="G4">
        <v>6.6190699999999998</v>
      </c>
      <c r="H4">
        <v>4</v>
      </c>
      <c r="I4">
        <v>20</v>
      </c>
      <c r="J4">
        <v>0.97297</v>
      </c>
      <c r="K4" s="1">
        <v>3.3008000000000002</v>
      </c>
      <c r="L4" s="1">
        <v>0.77725</v>
      </c>
      <c r="M4" s="1">
        <v>0.56618000000000002</v>
      </c>
      <c r="N4" s="1">
        <v>3.0977999999999999</v>
      </c>
      <c r="O4" s="1">
        <v>0</v>
      </c>
      <c r="P4" s="1">
        <v>7.9561999999999994E-2</v>
      </c>
      <c r="Q4" s="1">
        <v>0</v>
      </c>
      <c r="R4" s="1">
        <v>4.9938000000000002</v>
      </c>
      <c r="S4" s="1">
        <v>3.3008000000000002</v>
      </c>
      <c r="T4" s="1">
        <v>0.77725</v>
      </c>
      <c r="U4" s="1">
        <v>0.56364999999999998</v>
      </c>
      <c r="V4" s="1">
        <v>3.0977999999999999</v>
      </c>
      <c r="W4" s="1">
        <v>0</v>
      </c>
      <c r="X4" s="1">
        <v>4.9938000000000002</v>
      </c>
      <c r="Y4" s="1">
        <v>1.4355</v>
      </c>
      <c r="Z4" s="1">
        <v>1.4355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0</v>
      </c>
      <c r="AO4" s="1">
        <v>0</v>
      </c>
      <c r="AP4" s="1">
        <v>0</v>
      </c>
      <c r="AQ4" s="1">
        <v>0</v>
      </c>
      <c r="AR4" s="1">
        <v>0</v>
      </c>
      <c r="AS4">
        <v>0</v>
      </c>
      <c r="AT4">
        <v>-0.15629999999999999</v>
      </c>
      <c r="AU4">
        <v>-2.8805000000000001</v>
      </c>
      <c r="AV4">
        <v>-3.8218000000000001</v>
      </c>
      <c r="AW4">
        <v>-999.99900000000002</v>
      </c>
      <c r="AX4">
        <v>-999.99900000000002</v>
      </c>
      <c r="AY4">
        <v>-999.99900000000002</v>
      </c>
      <c r="AZ4">
        <v>-999.99900000000002</v>
      </c>
      <c r="BA4">
        <v>-999.99900000000002</v>
      </c>
      <c r="BB4">
        <v>-999.99900000000002</v>
      </c>
      <c r="BC4" s="1">
        <v>1.1917</v>
      </c>
      <c r="BD4" s="1">
        <v>1.0806</v>
      </c>
      <c r="BE4">
        <f t="shared" si="0"/>
        <v>2.7029999999999998</v>
      </c>
      <c r="BF4">
        <f t="shared" si="1"/>
        <v>5.2372831276033462</v>
      </c>
      <c r="BG4">
        <f t="shared" si="2"/>
        <v>2.2903026990031039</v>
      </c>
      <c r="BH4">
        <f t="shared" si="3"/>
        <v>1.0348641256871223</v>
      </c>
      <c r="BI4">
        <f t="shared" si="4"/>
        <v>1.6149906536591214</v>
      </c>
      <c r="BJ4">
        <f t="shared" si="5"/>
        <v>0</v>
      </c>
      <c r="BK4">
        <f t="shared" si="6"/>
        <v>13.205861449055579</v>
      </c>
      <c r="BL4">
        <f t="shared" si="7"/>
        <v>76.616697944991728</v>
      </c>
    </row>
    <row r="5" spans="1:64" x14ac:dyDescent="0.25">
      <c r="A5">
        <v>1</v>
      </c>
      <c r="B5" t="s">
        <v>57</v>
      </c>
      <c r="C5">
        <v>1</v>
      </c>
      <c r="D5">
        <v>-99</v>
      </c>
      <c r="E5">
        <v>0</v>
      </c>
      <c r="F5">
        <v>3</v>
      </c>
      <c r="G5">
        <v>6.6096599999999999</v>
      </c>
      <c r="H5">
        <v>4</v>
      </c>
      <c r="I5">
        <v>20</v>
      </c>
      <c r="J5">
        <v>0.95946100000000001</v>
      </c>
      <c r="K5" s="1">
        <v>3.2650000000000001</v>
      </c>
      <c r="L5" s="1">
        <v>0.78818999999999995</v>
      </c>
      <c r="M5" s="1">
        <v>0.57415000000000005</v>
      </c>
      <c r="N5" s="1">
        <v>3.1414</v>
      </c>
      <c r="O5" s="1">
        <v>0</v>
      </c>
      <c r="P5" s="1">
        <v>8.0682000000000004E-2</v>
      </c>
      <c r="Q5" s="1">
        <v>0</v>
      </c>
      <c r="R5" s="1">
        <v>4.9819000000000004</v>
      </c>
      <c r="S5" s="1">
        <v>3.2650000000000001</v>
      </c>
      <c r="T5" s="1">
        <v>0.78818999999999995</v>
      </c>
      <c r="U5" s="1">
        <v>0.57160999999999995</v>
      </c>
      <c r="V5" s="1">
        <v>3.1414</v>
      </c>
      <c r="W5" s="1">
        <v>0</v>
      </c>
      <c r="X5" s="1">
        <v>4.9819000000000004</v>
      </c>
      <c r="Y5" s="1">
        <v>1.5144</v>
      </c>
      <c r="Z5" s="1">
        <v>1.5144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0</v>
      </c>
      <c r="AS5">
        <v>0</v>
      </c>
      <c r="AT5">
        <v>-0.14510000000000001</v>
      </c>
      <c r="AU5">
        <v>-2.8620000000000001</v>
      </c>
      <c r="AV5">
        <v>-3.8144</v>
      </c>
      <c r="AW5">
        <v>-999.99900000000002</v>
      </c>
      <c r="AX5">
        <v>-999.99900000000002</v>
      </c>
      <c r="AY5">
        <v>-999.99900000000002</v>
      </c>
      <c r="AZ5">
        <v>-999.99900000000002</v>
      </c>
      <c r="BA5">
        <v>-999.99900000000002</v>
      </c>
      <c r="BB5">
        <v>-999.99900000000002</v>
      </c>
      <c r="BC5" s="1">
        <v>1.1917</v>
      </c>
      <c r="BD5" s="1">
        <v>1.0653999999999999</v>
      </c>
      <c r="BE5">
        <f t="shared" si="0"/>
        <v>4.0538999999999987</v>
      </c>
      <c r="BF5">
        <f t="shared" si="1"/>
        <v>5.1814364372190171</v>
      </c>
      <c r="BG5">
        <f t="shared" si="2"/>
        <v>2.3229679724730494</v>
      </c>
      <c r="BH5">
        <f t="shared" si="3"/>
        <v>1.0496724193050964</v>
      </c>
      <c r="BI5">
        <f t="shared" si="4"/>
        <v>1.6380231098194526</v>
      </c>
      <c r="BJ5">
        <f t="shared" si="5"/>
        <v>0</v>
      </c>
      <c r="BK5">
        <f t="shared" si="6"/>
        <v>13.17682398498286</v>
      </c>
      <c r="BL5">
        <f t="shared" si="7"/>
        <v>76.631076076200529</v>
      </c>
    </row>
    <row r="6" spans="1:64" x14ac:dyDescent="0.25">
      <c r="A6">
        <v>1</v>
      </c>
      <c r="B6" t="s">
        <v>57</v>
      </c>
      <c r="C6">
        <v>1</v>
      </c>
      <c r="D6">
        <v>-99</v>
      </c>
      <c r="E6">
        <v>0</v>
      </c>
      <c r="F6">
        <v>4</v>
      </c>
      <c r="G6">
        <v>6.5999499999999998</v>
      </c>
      <c r="H6">
        <v>4</v>
      </c>
      <c r="I6">
        <v>20</v>
      </c>
      <c r="J6">
        <v>0.94595200000000002</v>
      </c>
      <c r="K6" s="1">
        <v>3.2284000000000002</v>
      </c>
      <c r="L6" s="1">
        <v>0.79944999999999999</v>
      </c>
      <c r="M6" s="1">
        <v>0.58235000000000003</v>
      </c>
      <c r="N6" s="1">
        <v>3.1863000000000001</v>
      </c>
      <c r="O6" s="1">
        <v>0</v>
      </c>
      <c r="P6" s="1">
        <v>8.1835000000000005E-2</v>
      </c>
      <c r="Q6" s="1">
        <v>0</v>
      </c>
      <c r="R6" s="1">
        <v>4.9698000000000002</v>
      </c>
      <c r="S6" s="1">
        <v>3.2284000000000002</v>
      </c>
      <c r="T6" s="1">
        <v>0.79944999999999999</v>
      </c>
      <c r="U6" s="1">
        <v>0.57979000000000003</v>
      </c>
      <c r="V6" s="1">
        <v>3.1863000000000001</v>
      </c>
      <c r="W6" s="1">
        <v>0</v>
      </c>
      <c r="X6" s="1">
        <v>4.9698000000000002</v>
      </c>
      <c r="Y6" s="1">
        <v>1.5931999999999999</v>
      </c>
      <c r="Z6" s="1">
        <v>1.5931999999999999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0</v>
      </c>
      <c r="AS6">
        <v>0</v>
      </c>
      <c r="AT6">
        <v>-0.1336</v>
      </c>
      <c r="AU6">
        <v>-2.8429000000000002</v>
      </c>
      <c r="AV6">
        <v>-3.8068</v>
      </c>
      <c r="AW6">
        <v>-999.99900000000002</v>
      </c>
      <c r="AX6">
        <v>-999.99900000000002</v>
      </c>
      <c r="AY6">
        <v>-999.99900000000002</v>
      </c>
      <c r="AZ6">
        <v>-999.99900000000002</v>
      </c>
      <c r="BA6">
        <v>-999.99900000000002</v>
      </c>
      <c r="BB6">
        <v>-999.99900000000002</v>
      </c>
      <c r="BC6" s="1">
        <v>1.1917</v>
      </c>
      <c r="BD6" s="1">
        <v>1.0502</v>
      </c>
      <c r="BE6">
        <f t="shared" si="0"/>
        <v>5.4047999999999981</v>
      </c>
      <c r="BF6">
        <f t="shared" si="1"/>
        <v>5.1243263407936119</v>
      </c>
      <c r="BG6">
        <f t="shared" si="2"/>
        <v>2.3566010146962175</v>
      </c>
      <c r="BH6">
        <f t="shared" si="3"/>
        <v>1.0648958648221454</v>
      </c>
      <c r="BI6">
        <f t="shared" si="4"/>
        <v>1.661750816204514</v>
      </c>
      <c r="BJ6">
        <f t="shared" si="5"/>
        <v>0</v>
      </c>
      <c r="BK6">
        <f t="shared" si="6"/>
        <v>13.147316032955484</v>
      </c>
      <c r="BL6">
        <f t="shared" si="7"/>
        <v>76.645109930528037</v>
      </c>
    </row>
    <row r="7" spans="1:64" x14ac:dyDescent="0.25">
      <c r="A7">
        <v>1</v>
      </c>
      <c r="B7" t="s">
        <v>57</v>
      </c>
      <c r="C7">
        <v>1</v>
      </c>
      <c r="D7">
        <v>-99</v>
      </c>
      <c r="E7">
        <v>0</v>
      </c>
      <c r="F7">
        <v>5</v>
      </c>
      <c r="G7">
        <v>6.5899200000000002</v>
      </c>
      <c r="H7">
        <v>4</v>
      </c>
      <c r="I7">
        <v>20</v>
      </c>
      <c r="J7">
        <v>0.93244300000000002</v>
      </c>
      <c r="K7" s="1">
        <v>3.1907999999999999</v>
      </c>
      <c r="L7" s="1">
        <v>0.81103000000000003</v>
      </c>
      <c r="M7" s="1">
        <v>0.59079000000000004</v>
      </c>
      <c r="N7" s="1">
        <v>3.2324000000000002</v>
      </c>
      <c r="O7" s="1">
        <v>0</v>
      </c>
      <c r="P7" s="1">
        <v>8.3019999999999997E-2</v>
      </c>
      <c r="Q7" s="1">
        <v>0</v>
      </c>
      <c r="R7" s="1">
        <v>4.9573999999999998</v>
      </c>
      <c r="S7" s="1">
        <v>3.1907999999999999</v>
      </c>
      <c r="T7" s="1">
        <v>0.81103000000000003</v>
      </c>
      <c r="U7" s="1">
        <v>0.58821000000000001</v>
      </c>
      <c r="V7" s="1">
        <v>3.2324000000000002</v>
      </c>
      <c r="W7" s="1">
        <v>0</v>
      </c>
      <c r="X7" s="1">
        <v>4.9573999999999998</v>
      </c>
      <c r="Y7" s="1">
        <v>1.6718</v>
      </c>
      <c r="Z7" s="1">
        <v>1.6718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>
        <v>0</v>
      </c>
      <c r="AT7">
        <v>-0.12189999999999999</v>
      </c>
      <c r="AU7">
        <v>-2.8233000000000001</v>
      </c>
      <c r="AV7">
        <v>-3.7989999999999999</v>
      </c>
      <c r="AW7">
        <v>-999.99900000000002</v>
      </c>
      <c r="AX7">
        <v>-999.99900000000002</v>
      </c>
      <c r="AY7">
        <v>-999.99900000000002</v>
      </c>
      <c r="AZ7">
        <v>-999.99900000000002</v>
      </c>
      <c r="BA7">
        <v>-999.99900000000002</v>
      </c>
      <c r="BB7">
        <v>-999.99900000000002</v>
      </c>
      <c r="BC7" s="1">
        <v>1.1917</v>
      </c>
      <c r="BD7" s="1">
        <v>1.0349999999999999</v>
      </c>
      <c r="BE7">
        <f t="shared" si="0"/>
        <v>6.7556999999999974</v>
      </c>
      <c r="BF7">
        <f t="shared" si="1"/>
        <v>5.0656348611227662</v>
      </c>
      <c r="BG7">
        <f t="shared" si="2"/>
        <v>2.3912034571900094</v>
      </c>
      <c r="BH7">
        <f t="shared" si="3"/>
        <v>1.080571928287321</v>
      </c>
      <c r="BI7">
        <f t="shared" si="4"/>
        <v>1.686122767586921</v>
      </c>
      <c r="BJ7">
        <f t="shared" si="5"/>
        <v>0</v>
      </c>
      <c r="BK7">
        <f t="shared" si="6"/>
        <v>13.117075268757052</v>
      </c>
      <c r="BL7">
        <f t="shared" si="7"/>
        <v>76.659391717055939</v>
      </c>
    </row>
    <row r="8" spans="1:64" x14ac:dyDescent="0.25">
      <c r="A8">
        <v>1</v>
      </c>
      <c r="B8" t="s">
        <v>57</v>
      </c>
      <c r="C8">
        <v>1</v>
      </c>
      <c r="D8">
        <v>-99</v>
      </c>
      <c r="E8">
        <v>0</v>
      </c>
      <c r="F8">
        <v>6</v>
      </c>
      <c r="G8">
        <v>6.5795500000000002</v>
      </c>
      <c r="H8">
        <v>4</v>
      </c>
      <c r="I8">
        <v>20</v>
      </c>
      <c r="J8">
        <v>0.91893400000000003</v>
      </c>
      <c r="K8" s="1">
        <v>3.1522999999999999</v>
      </c>
      <c r="L8" s="1">
        <v>0.82294999999999996</v>
      </c>
      <c r="M8" s="1">
        <v>0.59948000000000001</v>
      </c>
      <c r="N8" s="1">
        <v>3.2799</v>
      </c>
      <c r="O8" s="1">
        <v>0</v>
      </c>
      <c r="P8" s="1">
        <v>8.4240999999999996E-2</v>
      </c>
      <c r="Q8" s="1">
        <v>0</v>
      </c>
      <c r="R8" s="1">
        <v>4.9448999999999996</v>
      </c>
      <c r="S8" s="1">
        <v>3.1522999999999999</v>
      </c>
      <c r="T8" s="1">
        <v>0.82294999999999996</v>
      </c>
      <c r="U8" s="1">
        <v>0.59687999999999997</v>
      </c>
      <c r="V8" s="1">
        <v>3.2799</v>
      </c>
      <c r="W8" s="1">
        <v>0</v>
      </c>
      <c r="X8" s="1">
        <v>4.9448999999999996</v>
      </c>
      <c r="Y8" s="1">
        <v>1.7503</v>
      </c>
      <c r="Z8" s="1">
        <v>1.7503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>
        <v>0</v>
      </c>
      <c r="AT8">
        <v>-0.1099</v>
      </c>
      <c r="AU8">
        <v>-2.8033000000000001</v>
      </c>
      <c r="AV8">
        <v>-3.7909999999999999</v>
      </c>
      <c r="AW8">
        <v>-999.99900000000002</v>
      </c>
      <c r="AX8">
        <v>-999.99900000000002</v>
      </c>
      <c r="AY8">
        <v>-999.99900000000002</v>
      </c>
      <c r="AZ8">
        <v>-999.99900000000002</v>
      </c>
      <c r="BA8">
        <v>-999.99900000000002</v>
      </c>
      <c r="BB8">
        <v>-999.99900000000002</v>
      </c>
      <c r="BC8" s="1">
        <v>1.1917</v>
      </c>
      <c r="BD8" s="1">
        <v>1.0198</v>
      </c>
      <c r="BE8">
        <f t="shared" si="0"/>
        <v>8.1065999999999967</v>
      </c>
      <c r="BF8">
        <f t="shared" si="1"/>
        <v>5.0055201062924892</v>
      </c>
      <c r="BG8">
        <f t="shared" si="2"/>
        <v>2.4268360076839244</v>
      </c>
      <c r="BH8">
        <f t="shared" si="3"/>
        <v>1.0967197743350783</v>
      </c>
      <c r="BI8">
        <f t="shared" si="4"/>
        <v>1.7112445068338356</v>
      </c>
      <c r="BJ8">
        <f t="shared" si="5"/>
        <v>0</v>
      </c>
      <c r="BK8">
        <f t="shared" si="6"/>
        <v>13.086633237956269</v>
      </c>
      <c r="BL8">
        <f t="shared" si="7"/>
        <v>76.673046366898404</v>
      </c>
    </row>
    <row r="9" spans="1:64" x14ac:dyDescent="0.25">
      <c r="A9">
        <v>1</v>
      </c>
      <c r="B9" t="s">
        <v>57</v>
      </c>
      <c r="C9">
        <v>1</v>
      </c>
      <c r="D9">
        <v>-99</v>
      </c>
      <c r="E9">
        <v>0</v>
      </c>
      <c r="F9">
        <v>7</v>
      </c>
      <c r="G9">
        <v>6.5688199999999997</v>
      </c>
      <c r="H9">
        <v>4</v>
      </c>
      <c r="I9">
        <v>20</v>
      </c>
      <c r="J9">
        <v>0.90542500000000004</v>
      </c>
      <c r="K9" s="1">
        <v>3.1128</v>
      </c>
      <c r="L9" s="1">
        <v>0.83523000000000003</v>
      </c>
      <c r="M9" s="1">
        <v>0.60841999999999996</v>
      </c>
      <c r="N9" s="1">
        <v>3.3289</v>
      </c>
      <c r="O9" s="1">
        <v>0</v>
      </c>
      <c r="P9" s="1">
        <v>8.5498000000000005E-2</v>
      </c>
      <c r="Q9" s="1">
        <v>0</v>
      </c>
      <c r="R9" s="1">
        <v>4.9321999999999999</v>
      </c>
      <c r="S9" s="1">
        <v>3.1128</v>
      </c>
      <c r="T9" s="1">
        <v>0.83523000000000003</v>
      </c>
      <c r="U9" s="1">
        <v>0.60580999999999996</v>
      </c>
      <c r="V9" s="1">
        <v>3.3289</v>
      </c>
      <c r="W9" s="1">
        <v>0</v>
      </c>
      <c r="X9" s="1">
        <v>4.9321999999999999</v>
      </c>
      <c r="Y9" s="1">
        <v>1.8286</v>
      </c>
      <c r="Z9" s="1">
        <v>1.8286</v>
      </c>
      <c r="AA9" s="1">
        <v>0</v>
      </c>
      <c r="AB9" s="1">
        <v>0</v>
      </c>
      <c r="AC9" s="1">
        <v>0</v>
      </c>
      <c r="AD9" s="1">
        <v>0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>
        <v>0</v>
      </c>
      <c r="AT9">
        <v>-9.7600000000000006E-2</v>
      </c>
      <c r="AU9">
        <v>-2.7826</v>
      </c>
      <c r="AV9">
        <v>-3.7826</v>
      </c>
      <c r="AW9">
        <v>-999.99900000000002</v>
      </c>
      <c r="AX9">
        <v>-999.99900000000002</v>
      </c>
      <c r="AY9">
        <v>-999.99900000000002</v>
      </c>
      <c r="AZ9">
        <v>-999.99900000000002</v>
      </c>
      <c r="BA9">
        <v>-999.99900000000002</v>
      </c>
      <c r="BB9">
        <v>-999.99900000000002</v>
      </c>
      <c r="BC9" s="1">
        <v>1.1917</v>
      </c>
      <c r="BD9" s="1">
        <v>1.0045999999999999</v>
      </c>
      <c r="BE9">
        <f t="shared" ref="BE9:BE22" si="8">+($J$2-J9)*100/$J$2</f>
        <v>9.457499999999996</v>
      </c>
      <c r="BF9">
        <f t="shared" ref="BF9:BF22" si="9">+$J9*S9*21*100/($BC9*$BD9*1000)</f>
        <v>4.9438226300496275</v>
      </c>
      <c r="BG9">
        <f t="shared" ref="BG9:BG22" si="10">+$J9*T9*39*100/($BC9*$BD9*1000)</f>
        <v>2.4635595274283397</v>
      </c>
      <c r="BH9">
        <f t="shared" ref="BH9:BH22" si="11">+$J9*U9*24.3*100/($BC9*$BD9*1000)</f>
        <v>1.1133586306693999</v>
      </c>
      <c r="BI9">
        <f t="shared" ref="BI9:BI22" si="12">+$J9*V9*6.9*100/($BC9*$BD9*1000)</f>
        <v>1.73716955117561</v>
      </c>
      <c r="BJ9">
        <f t="shared" ref="BJ9:BJ22" si="13">+$J9*W9*96*100/($BC9*$BD9*1000)</f>
        <v>0</v>
      </c>
      <c r="BK9">
        <f t="shared" ref="BK9:BK22" si="14">+$J9*X9*35*100/($BC9*$BD9*1000)</f>
        <v>13.055727949076273</v>
      </c>
      <c r="BL9">
        <f t="shared" si="7"/>
        <v>76.686361711600753</v>
      </c>
    </row>
    <row r="10" spans="1:64" x14ac:dyDescent="0.25">
      <c r="A10">
        <v>1</v>
      </c>
      <c r="B10" t="s">
        <v>57</v>
      </c>
      <c r="C10">
        <v>1</v>
      </c>
      <c r="D10">
        <v>-99</v>
      </c>
      <c r="E10">
        <v>0</v>
      </c>
      <c r="F10">
        <v>8</v>
      </c>
      <c r="G10">
        <v>6.5577100000000002</v>
      </c>
      <c r="H10">
        <v>4</v>
      </c>
      <c r="I10">
        <v>20</v>
      </c>
      <c r="J10">
        <v>0.89191699999999996</v>
      </c>
      <c r="K10" s="1">
        <v>3.0722999999999998</v>
      </c>
      <c r="L10" s="1">
        <v>0.84787999999999997</v>
      </c>
      <c r="M10" s="1">
        <v>0.61763999999999997</v>
      </c>
      <c r="N10" s="1">
        <v>3.3793000000000002</v>
      </c>
      <c r="O10" s="1">
        <v>0</v>
      </c>
      <c r="P10" s="1">
        <v>8.6791999999999994E-2</v>
      </c>
      <c r="Q10" s="1">
        <v>0</v>
      </c>
      <c r="R10" s="1">
        <v>4.9192</v>
      </c>
      <c r="S10" s="1">
        <v>3.0722999999999998</v>
      </c>
      <c r="T10" s="1">
        <v>0.84787999999999997</v>
      </c>
      <c r="U10" s="1">
        <v>0.61500999999999995</v>
      </c>
      <c r="V10" s="1">
        <v>3.3793000000000002</v>
      </c>
      <c r="W10" s="1">
        <v>0</v>
      </c>
      <c r="X10" s="1">
        <v>4.9192</v>
      </c>
      <c r="Y10" s="1">
        <v>1.9067000000000001</v>
      </c>
      <c r="Z10" s="1">
        <v>1.9067000000000001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>
        <v>0</v>
      </c>
      <c r="AT10">
        <v>-8.5000000000000006E-2</v>
      </c>
      <c r="AU10">
        <v>-2.7614000000000001</v>
      </c>
      <c r="AV10">
        <v>-3.7740999999999998</v>
      </c>
      <c r="AW10">
        <v>-999.99900000000002</v>
      </c>
      <c r="AX10">
        <v>-999.99900000000002</v>
      </c>
      <c r="AY10">
        <v>-999.99900000000002</v>
      </c>
      <c r="AZ10">
        <v>-999.99900000000002</v>
      </c>
      <c r="BA10">
        <v>-999.99900000000002</v>
      </c>
      <c r="BB10">
        <v>-999.99900000000002</v>
      </c>
      <c r="BC10" s="1">
        <v>1.1917</v>
      </c>
      <c r="BD10" s="1">
        <v>0.98945000000000005</v>
      </c>
      <c r="BE10">
        <f t="shared" si="8"/>
        <v>10.808300000000004</v>
      </c>
      <c r="BF10">
        <f t="shared" si="9"/>
        <v>4.8803005110901632</v>
      </c>
      <c r="BG10">
        <f t="shared" si="10"/>
        <v>2.5012819416565839</v>
      </c>
      <c r="BH10">
        <f t="shared" si="11"/>
        <v>1.1304519322581521</v>
      </c>
      <c r="BI10">
        <f t="shared" si="12"/>
        <v>1.7637599978328047</v>
      </c>
      <c r="BJ10">
        <f t="shared" si="13"/>
        <v>0</v>
      </c>
      <c r="BK10">
        <f t="shared" si="14"/>
        <v>13.023453804508422</v>
      </c>
      <c r="BL10">
        <f t="shared" si="7"/>
        <v>76.700751812653877</v>
      </c>
    </row>
    <row r="11" spans="1:64" x14ac:dyDescent="0.25">
      <c r="A11">
        <v>1</v>
      </c>
      <c r="B11" t="s">
        <v>57</v>
      </c>
      <c r="C11">
        <v>1</v>
      </c>
      <c r="D11">
        <v>-99</v>
      </c>
      <c r="E11">
        <v>0</v>
      </c>
      <c r="F11">
        <v>9</v>
      </c>
      <c r="G11">
        <v>6.5462100000000003</v>
      </c>
      <c r="H11">
        <v>4</v>
      </c>
      <c r="I11">
        <v>20</v>
      </c>
      <c r="J11">
        <v>0.87840799999999997</v>
      </c>
      <c r="K11" s="1">
        <v>3.0308000000000002</v>
      </c>
      <c r="L11" s="1">
        <v>0.86092000000000002</v>
      </c>
      <c r="M11" s="1">
        <v>0.62712999999999997</v>
      </c>
      <c r="N11" s="1">
        <v>3.4312999999999998</v>
      </c>
      <c r="O11" s="1">
        <v>0</v>
      </c>
      <c r="P11" s="1">
        <v>8.8126999999999997E-2</v>
      </c>
      <c r="Q11" s="1">
        <v>0</v>
      </c>
      <c r="R11" s="1">
        <v>4.9061000000000003</v>
      </c>
      <c r="S11" s="1">
        <v>3.0308000000000002</v>
      </c>
      <c r="T11" s="1">
        <v>0.86092000000000002</v>
      </c>
      <c r="U11" s="1">
        <v>0.62448999999999999</v>
      </c>
      <c r="V11" s="1">
        <v>3.4312999999999998</v>
      </c>
      <c r="W11" s="1">
        <v>0</v>
      </c>
      <c r="X11" s="1">
        <v>4.9061000000000003</v>
      </c>
      <c r="Y11" s="1">
        <v>1.9846999999999999</v>
      </c>
      <c r="Z11" s="1">
        <v>1.9846999999999999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  <c r="AQ11" s="1">
        <v>0</v>
      </c>
      <c r="AR11" s="1">
        <v>0</v>
      </c>
      <c r="AS11">
        <v>0</v>
      </c>
      <c r="AT11">
        <v>-7.1999999999999995E-2</v>
      </c>
      <c r="AU11">
        <v>-2.7395999999999998</v>
      </c>
      <c r="AV11">
        <v>-3.7652000000000001</v>
      </c>
      <c r="AW11">
        <v>-999.99900000000002</v>
      </c>
      <c r="AX11">
        <v>-999.99900000000002</v>
      </c>
      <c r="AY11">
        <v>-999.99900000000002</v>
      </c>
      <c r="AZ11">
        <v>-999.99900000000002</v>
      </c>
      <c r="BA11">
        <v>-999.99900000000002</v>
      </c>
      <c r="BB11">
        <v>-999.99900000000002</v>
      </c>
      <c r="BC11" s="1">
        <v>1.1917</v>
      </c>
      <c r="BD11" s="1">
        <v>0.97426000000000001</v>
      </c>
      <c r="BE11">
        <f t="shared" si="8"/>
        <v>12.159200000000004</v>
      </c>
      <c r="BF11">
        <f t="shared" si="9"/>
        <v>4.8153853172521055</v>
      </c>
      <c r="BG11">
        <f t="shared" si="10"/>
        <v>2.5402816726971129</v>
      </c>
      <c r="BH11">
        <f t="shared" si="11"/>
        <v>1.1481172256190357</v>
      </c>
      <c r="BI11">
        <f t="shared" si="12"/>
        <v>1.7912749472039651</v>
      </c>
      <c r="BJ11">
        <f t="shared" si="13"/>
        <v>0</v>
      </c>
      <c r="BK11">
        <f t="shared" si="14"/>
        <v>12.991488443629052</v>
      </c>
      <c r="BL11">
        <f t="shared" si="7"/>
        <v>76.713452393598729</v>
      </c>
    </row>
    <row r="12" spans="1:64" x14ac:dyDescent="0.25">
      <c r="A12">
        <v>1</v>
      </c>
      <c r="B12" t="s">
        <v>57</v>
      </c>
      <c r="C12">
        <v>1</v>
      </c>
      <c r="D12">
        <v>-99</v>
      </c>
      <c r="E12">
        <v>0</v>
      </c>
      <c r="F12">
        <v>10</v>
      </c>
      <c r="G12">
        <v>6.5342900000000004</v>
      </c>
      <c r="H12">
        <v>4</v>
      </c>
      <c r="I12">
        <v>20</v>
      </c>
      <c r="J12">
        <v>0.86489899999999997</v>
      </c>
      <c r="K12" s="1">
        <v>2.9882</v>
      </c>
      <c r="L12" s="1">
        <v>0.87436999999999998</v>
      </c>
      <c r="M12" s="1">
        <v>0.63693</v>
      </c>
      <c r="N12" s="1">
        <v>3.4849000000000001</v>
      </c>
      <c r="O12" s="1">
        <v>0</v>
      </c>
      <c r="P12" s="1">
        <v>8.9504E-2</v>
      </c>
      <c r="Q12" s="1">
        <v>0</v>
      </c>
      <c r="R12" s="1">
        <v>4.8928000000000003</v>
      </c>
      <c r="S12" s="1">
        <v>2.9882</v>
      </c>
      <c r="T12" s="1">
        <v>0.87436999999999998</v>
      </c>
      <c r="U12" s="1">
        <v>0.63427</v>
      </c>
      <c r="V12" s="1">
        <v>3.4849000000000001</v>
      </c>
      <c r="W12" s="1">
        <v>0</v>
      </c>
      <c r="X12" s="1">
        <v>4.8928000000000003</v>
      </c>
      <c r="Y12" s="1">
        <v>2.0625</v>
      </c>
      <c r="Z12" s="1">
        <v>2.0625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0</v>
      </c>
      <c r="AQ12" s="1">
        <v>0</v>
      </c>
      <c r="AR12" s="1">
        <v>0</v>
      </c>
      <c r="AS12">
        <v>0</v>
      </c>
      <c r="AT12">
        <v>-5.8700000000000002E-2</v>
      </c>
      <c r="AU12">
        <v>-2.7172000000000001</v>
      </c>
      <c r="AV12">
        <v>-3.7561</v>
      </c>
      <c r="AW12">
        <v>-999.99900000000002</v>
      </c>
      <c r="AX12">
        <v>-999.99900000000002</v>
      </c>
      <c r="AY12">
        <v>-999.99900000000002</v>
      </c>
      <c r="AZ12">
        <v>-999.99900000000002</v>
      </c>
      <c r="BA12">
        <v>-999.99900000000002</v>
      </c>
      <c r="BB12">
        <v>-999.99900000000002</v>
      </c>
      <c r="BC12" s="1">
        <v>1.1918</v>
      </c>
      <c r="BD12" s="1">
        <v>0.95909</v>
      </c>
      <c r="BE12">
        <f t="shared" si="8"/>
        <v>13.510100000000003</v>
      </c>
      <c r="BF12">
        <f t="shared" si="9"/>
        <v>4.7482284648070525</v>
      </c>
      <c r="BG12">
        <f t="shared" si="10"/>
        <v>2.5802542761554239</v>
      </c>
      <c r="BH12">
        <f t="shared" si="11"/>
        <v>1.1662270087975881</v>
      </c>
      <c r="BI12">
        <f t="shared" si="12"/>
        <v>1.8194581146372892</v>
      </c>
      <c r="BJ12">
        <f t="shared" si="13"/>
        <v>0</v>
      </c>
      <c r="BK12">
        <f t="shared" si="14"/>
        <v>12.957707110528048</v>
      </c>
      <c r="BL12">
        <f t="shared" si="7"/>
        <v>76.728125025074604</v>
      </c>
    </row>
    <row r="13" spans="1:64" s="2" customFormat="1" x14ac:dyDescent="0.25">
      <c r="A13" s="2">
        <v>1</v>
      </c>
      <c r="B13" s="2" t="s">
        <v>57</v>
      </c>
      <c r="C13" s="2">
        <v>1</v>
      </c>
      <c r="D13" s="2">
        <v>-99</v>
      </c>
      <c r="E13" s="2">
        <v>0</v>
      </c>
      <c r="F13" s="2">
        <v>11</v>
      </c>
      <c r="G13" s="2">
        <v>6.5219300000000002</v>
      </c>
      <c r="H13" s="2">
        <v>4</v>
      </c>
      <c r="I13" s="2">
        <v>20</v>
      </c>
      <c r="J13" s="2">
        <v>0.85139100000000001</v>
      </c>
      <c r="K13" s="3">
        <v>2.9445000000000001</v>
      </c>
      <c r="L13" s="3">
        <v>0.88824000000000003</v>
      </c>
      <c r="M13" s="3">
        <v>0.64702999999999999</v>
      </c>
      <c r="N13" s="3">
        <v>3.5400999999999998</v>
      </c>
      <c r="O13" s="3">
        <v>0</v>
      </c>
      <c r="P13" s="3">
        <v>9.0924000000000005E-2</v>
      </c>
      <c r="Q13" s="3">
        <v>0</v>
      </c>
      <c r="R13" s="3">
        <v>4.8794000000000004</v>
      </c>
      <c r="S13" s="3">
        <v>2.9445000000000001</v>
      </c>
      <c r="T13" s="3">
        <v>0.88824000000000003</v>
      </c>
      <c r="U13" s="3">
        <v>0.64437</v>
      </c>
      <c r="V13" s="3">
        <v>3.5400999999999998</v>
      </c>
      <c r="W13" s="3">
        <v>0</v>
      </c>
      <c r="X13" s="3">
        <v>4.8794000000000004</v>
      </c>
      <c r="Y13" s="3">
        <v>2.1400999999999999</v>
      </c>
      <c r="Z13" s="3">
        <v>2.1400999999999999</v>
      </c>
      <c r="AA13" s="3">
        <v>0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 s="3">
        <v>0</v>
      </c>
      <c r="AQ13" s="3">
        <v>0</v>
      </c>
      <c r="AR13" s="3">
        <v>0</v>
      </c>
      <c r="AS13" s="2">
        <v>0</v>
      </c>
      <c r="AT13" s="2">
        <v>-4.5100000000000001E-2</v>
      </c>
      <c r="AU13" s="2">
        <v>-2.6941000000000002</v>
      </c>
      <c r="AV13" s="2">
        <v>-3.7465999999999999</v>
      </c>
      <c r="AW13" s="2">
        <v>-999.99900000000002</v>
      </c>
      <c r="AX13" s="2">
        <v>-999.99900000000002</v>
      </c>
      <c r="AY13" s="2">
        <v>-999.99900000000002</v>
      </c>
      <c r="AZ13" s="2">
        <v>-999.99900000000002</v>
      </c>
      <c r="BA13" s="2">
        <v>-999.99900000000002</v>
      </c>
      <c r="BB13" s="2">
        <v>-999.99900000000002</v>
      </c>
      <c r="BC13" s="3">
        <v>1.1918</v>
      </c>
      <c r="BD13" s="3">
        <v>0.94391999999999998</v>
      </c>
      <c r="BE13" s="2">
        <f t="shared" si="8"/>
        <v>14.860899999999999</v>
      </c>
      <c r="BF13" s="2">
        <f t="shared" si="9"/>
        <v>4.6797358429531624</v>
      </c>
      <c r="BG13" s="2">
        <f t="shared" si="10"/>
        <v>2.6217146421600237</v>
      </c>
      <c r="BH13" s="2">
        <f t="shared" si="11"/>
        <v>1.1850374412101117</v>
      </c>
      <c r="BI13" s="2">
        <f t="shared" si="12"/>
        <v>1.8486517513314666</v>
      </c>
      <c r="BJ13" s="2">
        <f t="shared" si="13"/>
        <v>0</v>
      </c>
      <c r="BK13" s="2">
        <f t="shared" si="14"/>
        <v>12.924833345845739</v>
      </c>
      <c r="BL13" s="2">
        <f t="shared" si="7"/>
        <v>76.740026976499493</v>
      </c>
    </row>
    <row r="14" spans="1:64" x14ac:dyDescent="0.25">
      <c r="A14">
        <v>1</v>
      </c>
      <c r="B14" t="s">
        <v>57</v>
      </c>
      <c r="C14">
        <v>1</v>
      </c>
      <c r="D14">
        <v>-99</v>
      </c>
      <c r="E14">
        <v>0</v>
      </c>
      <c r="F14">
        <v>12</v>
      </c>
      <c r="G14">
        <v>6.5091099999999997</v>
      </c>
      <c r="H14">
        <v>4</v>
      </c>
      <c r="I14">
        <v>20</v>
      </c>
      <c r="J14">
        <v>0.83788300000000004</v>
      </c>
      <c r="K14" s="1">
        <v>2.8997000000000002</v>
      </c>
      <c r="L14" s="1">
        <v>0.90256000000000003</v>
      </c>
      <c r="M14" s="1">
        <v>0.65747</v>
      </c>
      <c r="N14" s="1">
        <v>3.5972</v>
      </c>
      <c r="O14" s="1">
        <v>0</v>
      </c>
      <c r="P14" s="1">
        <v>9.239E-2</v>
      </c>
      <c r="Q14" s="1">
        <v>0</v>
      </c>
      <c r="R14" s="1">
        <v>4.8657000000000004</v>
      </c>
      <c r="S14" s="1">
        <v>2.8997000000000002</v>
      </c>
      <c r="T14" s="1">
        <v>0.90256000000000003</v>
      </c>
      <c r="U14" s="1">
        <v>0.65478999999999998</v>
      </c>
      <c r="V14" s="1">
        <v>3.5972</v>
      </c>
      <c r="W14" s="1">
        <v>0</v>
      </c>
      <c r="X14" s="1">
        <v>4.8657000000000004</v>
      </c>
      <c r="Y14" s="1">
        <v>2.2174</v>
      </c>
      <c r="Z14" s="1">
        <v>2.2174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  <c r="AQ14" s="1">
        <v>0</v>
      </c>
      <c r="AR14" s="1">
        <v>0</v>
      </c>
      <c r="AS14">
        <v>0</v>
      </c>
      <c r="AT14">
        <v>-3.1099999999999999E-2</v>
      </c>
      <c r="AU14">
        <v>-2.6701999999999999</v>
      </c>
      <c r="AV14">
        <v>-3.7366999999999999</v>
      </c>
      <c r="AW14">
        <v>-999.99900000000002</v>
      </c>
      <c r="AX14">
        <v>-999.99900000000002</v>
      </c>
      <c r="AY14">
        <v>-999.99900000000002</v>
      </c>
      <c r="AZ14">
        <v>-999.99900000000002</v>
      </c>
      <c r="BA14">
        <v>-999.99900000000002</v>
      </c>
      <c r="BB14">
        <v>-999.99900000000002</v>
      </c>
      <c r="BC14" s="1">
        <v>1.1918</v>
      </c>
      <c r="BD14" s="1">
        <v>0.92876000000000003</v>
      </c>
      <c r="BE14">
        <f t="shared" si="8"/>
        <v>16.211699999999997</v>
      </c>
      <c r="BF14">
        <f t="shared" si="9"/>
        <v>4.6094473458417466</v>
      </c>
      <c r="BG14">
        <f t="shared" si="10"/>
        <v>2.6645089567895224</v>
      </c>
      <c r="BH14">
        <f t="shared" si="11"/>
        <v>1.204438992379907</v>
      </c>
      <c r="BI14">
        <f t="shared" si="12"/>
        <v>1.8788416133029746</v>
      </c>
      <c r="BJ14">
        <f t="shared" si="13"/>
        <v>0</v>
      </c>
      <c r="BK14">
        <f t="shared" si="14"/>
        <v>12.891096751768682</v>
      </c>
      <c r="BL14">
        <f t="shared" si="7"/>
        <v>76.751666339917165</v>
      </c>
    </row>
    <row r="15" spans="1:64" x14ac:dyDescent="0.25">
      <c r="A15">
        <v>1</v>
      </c>
      <c r="B15" t="s">
        <v>57</v>
      </c>
      <c r="C15">
        <v>1</v>
      </c>
      <c r="D15">
        <v>-99</v>
      </c>
      <c r="E15">
        <v>0</v>
      </c>
      <c r="F15">
        <v>13</v>
      </c>
      <c r="G15">
        <v>6.4957900000000004</v>
      </c>
      <c r="H15">
        <v>4</v>
      </c>
      <c r="I15">
        <v>20</v>
      </c>
      <c r="J15">
        <v>0.82437499999999997</v>
      </c>
      <c r="K15" s="1">
        <v>2.8536999999999999</v>
      </c>
      <c r="L15" s="1">
        <v>0.91735</v>
      </c>
      <c r="M15" s="1">
        <v>0.66823999999999995</v>
      </c>
      <c r="N15" s="1">
        <v>3.6562000000000001</v>
      </c>
      <c r="O15" s="1">
        <v>0</v>
      </c>
      <c r="P15" s="1">
        <v>9.3904000000000001E-2</v>
      </c>
      <c r="Q15" s="1">
        <v>0</v>
      </c>
      <c r="R15" s="1">
        <v>4.8518999999999997</v>
      </c>
      <c r="S15" s="1">
        <v>2.8536999999999999</v>
      </c>
      <c r="T15" s="1">
        <v>0.91735</v>
      </c>
      <c r="U15" s="1">
        <v>0.66554999999999997</v>
      </c>
      <c r="V15" s="1">
        <v>3.6562000000000001</v>
      </c>
      <c r="W15" s="1">
        <v>0</v>
      </c>
      <c r="X15" s="1">
        <v>4.8518999999999997</v>
      </c>
      <c r="Y15" s="1">
        <v>2.2945000000000002</v>
      </c>
      <c r="Z15" s="1">
        <v>2.2945000000000002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0</v>
      </c>
      <c r="AO15" s="1">
        <v>0</v>
      </c>
      <c r="AP15" s="1">
        <v>0</v>
      </c>
      <c r="AQ15" s="1">
        <v>0</v>
      </c>
      <c r="AR15" s="1">
        <v>0</v>
      </c>
      <c r="AS15">
        <v>0</v>
      </c>
      <c r="AT15">
        <v>-1.66E-2</v>
      </c>
      <c r="AU15">
        <v>-2.6456</v>
      </c>
      <c r="AV15">
        <v>-3.7265999999999999</v>
      </c>
      <c r="AW15">
        <v>-999.99900000000002</v>
      </c>
      <c r="AX15">
        <v>-999.99900000000002</v>
      </c>
      <c r="AY15">
        <v>-999.99900000000002</v>
      </c>
      <c r="AZ15">
        <v>-999.99900000000002</v>
      </c>
      <c r="BA15">
        <v>-999.99900000000002</v>
      </c>
      <c r="BB15">
        <v>-999.99900000000002</v>
      </c>
      <c r="BC15" s="1">
        <v>1.1919</v>
      </c>
      <c r="BD15" s="1">
        <v>0.91359999999999997</v>
      </c>
      <c r="BE15">
        <f t="shared" si="8"/>
        <v>17.562500000000004</v>
      </c>
      <c r="BF15">
        <f t="shared" si="9"/>
        <v>4.5368718497681142</v>
      </c>
      <c r="BG15">
        <f t="shared" si="10"/>
        <v>2.7084983449057187</v>
      </c>
      <c r="BH15">
        <f t="shared" si="11"/>
        <v>1.2243789758091836</v>
      </c>
      <c r="BI15">
        <f t="shared" si="12"/>
        <v>1.9098881638064378</v>
      </c>
      <c r="BJ15">
        <f t="shared" si="13"/>
        <v>0</v>
      </c>
      <c r="BK15">
        <f t="shared" si="14"/>
        <v>12.856086558905933</v>
      </c>
      <c r="BL15">
        <f t="shared" si="7"/>
        <v>76.764276106804616</v>
      </c>
    </row>
    <row r="16" spans="1:64" x14ac:dyDescent="0.25">
      <c r="A16">
        <v>1</v>
      </c>
      <c r="B16" t="s">
        <v>57</v>
      </c>
      <c r="C16">
        <v>1</v>
      </c>
      <c r="D16">
        <v>-99</v>
      </c>
      <c r="E16">
        <v>0</v>
      </c>
      <c r="F16">
        <v>14</v>
      </c>
      <c r="G16">
        <v>6.4819599999999999</v>
      </c>
      <c r="H16">
        <v>4</v>
      </c>
      <c r="I16">
        <v>20</v>
      </c>
      <c r="J16">
        <v>0.810867</v>
      </c>
      <c r="K16" s="1">
        <v>2.8064</v>
      </c>
      <c r="L16" s="1">
        <v>0.93262999999999996</v>
      </c>
      <c r="M16" s="1">
        <v>0.67937000000000003</v>
      </c>
      <c r="N16" s="1">
        <v>3.7170999999999998</v>
      </c>
      <c r="O16" s="1">
        <v>0</v>
      </c>
      <c r="P16" s="1">
        <v>9.5467999999999997E-2</v>
      </c>
      <c r="Q16" s="1">
        <v>0</v>
      </c>
      <c r="R16" s="1">
        <v>4.8379000000000003</v>
      </c>
      <c r="S16" s="1">
        <v>2.8064</v>
      </c>
      <c r="T16" s="1">
        <v>0.93262999999999996</v>
      </c>
      <c r="U16" s="1">
        <v>0.67666999999999999</v>
      </c>
      <c r="V16" s="1">
        <v>3.7170999999999998</v>
      </c>
      <c r="W16" s="1">
        <v>0</v>
      </c>
      <c r="X16" s="1">
        <v>4.8379000000000003</v>
      </c>
      <c r="Y16" s="1">
        <v>2.3714</v>
      </c>
      <c r="Z16" s="1">
        <v>2.3714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0</v>
      </c>
      <c r="AO16" s="1">
        <v>0</v>
      </c>
      <c r="AP16" s="1">
        <v>0</v>
      </c>
      <c r="AQ16" s="1">
        <v>0</v>
      </c>
      <c r="AR16" s="1">
        <v>0</v>
      </c>
      <c r="AS16">
        <v>0</v>
      </c>
      <c r="AT16">
        <v>-1.8E-3</v>
      </c>
      <c r="AU16">
        <v>-2.6202000000000001</v>
      </c>
      <c r="AV16">
        <v>-3.7160000000000002</v>
      </c>
      <c r="AW16">
        <v>-999.99900000000002</v>
      </c>
      <c r="AX16">
        <v>-999.99900000000002</v>
      </c>
      <c r="AY16">
        <v>-999.99900000000002</v>
      </c>
      <c r="AZ16">
        <v>-999.99900000000002</v>
      </c>
      <c r="BA16">
        <v>-999.99900000000002</v>
      </c>
      <c r="BB16">
        <v>-999.99900000000002</v>
      </c>
      <c r="BC16" s="1">
        <v>1.1919999999999999</v>
      </c>
      <c r="BD16" s="1">
        <v>0.89844999999999997</v>
      </c>
      <c r="BE16">
        <f t="shared" si="8"/>
        <v>18.9133</v>
      </c>
      <c r="BF16">
        <f t="shared" si="9"/>
        <v>4.4621927290886125</v>
      </c>
      <c r="BG16">
        <f t="shared" si="10"/>
        <v>2.7539334818419574</v>
      </c>
      <c r="BH16">
        <f t="shared" si="11"/>
        <v>1.2449808003816978</v>
      </c>
      <c r="BI16">
        <f t="shared" si="12"/>
        <v>1.9419265232824541</v>
      </c>
      <c r="BJ16">
        <f t="shared" si="13"/>
        <v>0</v>
      </c>
      <c r="BK16">
        <f t="shared" si="14"/>
        <v>12.820483064933606</v>
      </c>
      <c r="BL16">
        <f t="shared" si="7"/>
        <v>76.776483400471676</v>
      </c>
    </row>
    <row r="17" spans="1:64" x14ac:dyDescent="0.25">
      <c r="A17">
        <v>1</v>
      </c>
      <c r="B17" t="s">
        <v>57</v>
      </c>
      <c r="C17">
        <v>1</v>
      </c>
      <c r="D17">
        <v>-99</v>
      </c>
      <c r="E17">
        <v>0</v>
      </c>
      <c r="F17">
        <v>15</v>
      </c>
      <c r="G17">
        <v>6.46556</v>
      </c>
      <c r="H17">
        <v>4</v>
      </c>
      <c r="I17">
        <v>20</v>
      </c>
      <c r="J17">
        <v>0.79735900000000004</v>
      </c>
      <c r="K17" s="1">
        <v>2.7686000000000002</v>
      </c>
      <c r="L17" s="1">
        <v>0.92279</v>
      </c>
      <c r="M17" s="1">
        <v>0.69088000000000005</v>
      </c>
      <c r="N17" s="1">
        <v>3.78</v>
      </c>
      <c r="O17" s="1">
        <v>0</v>
      </c>
      <c r="P17" s="1">
        <v>9.7085000000000005E-2</v>
      </c>
      <c r="Q17" s="1">
        <v>0</v>
      </c>
      <c r="R17" s="1">
        <v>4.8089000000000004</v>
      </c>
      <c r="S17" s="1">
        <v>2.7686000000000002</v>
      </c>
      <c r="T17" s="1">
        <v>0.92279</v>
      </c>
      <c r="U17" s="1">
        <v>0.68816999999999995</v>
      </c>
      <c r="V17" s="1">
        <v>3.78</v>
      </c>
      <c r="W17" s="1">
        <v>0</v>
      </c>
      <c r="X17" s="1">
        <v>4.8089000000000004</v>
      </c>
      <c r="Y17" s="1">
        <v>2.4394999999999998</v>
      </c>
      <c r="Z17" s="1">
        <v>2.4394999999999998</v>
      </c>
      <c r="AA17" s="1">
        <v>2.0441000000000001E-2</v>
      </c>
      <c r="AB17" s="1">
        <v>2.0441000000000001E-2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>
        <v>0</v>
      </c>
      <c r="AT17">
        <v>0</v>
      </c>
      <c r="AU17">
        <v>-2.6093999999999999</v>
      </c>
      <c r="AV17">
        <v>-3.7069000000000001</v>
      </c>
      <c r="AW17">
        <v>-999.99900000000002</v>
      </c>
      <c r="AX17">
        <v>-999.99900000000002</v>
      </c>
      <c r="AY17">
        <v>-999.99900000000002</v>
      </c>
      <c r="AZ17">
        <v>-999.99900000000002</v>
      </c>
      <c r="BA17">
        <v>-999.99900000000002</v>
      </c>
      <c r="BB17">
        <v>-999.99900000000002</v>
      </c>
      <c r="BC17" s="1">
        <v>1.1916</v>
      </c>
      <c r="BD17" s="1">
        <v>0.88278999999999996</v>
      </c>
      <c r="BE17">
        <f t="shared" si="8"/>
        <v>20.264099999999996</v>
      </c>
      <c r="BF17">
        <f t="shared" si="9"/>
        <v>4.4070249616685508</v>
      </c>
      <c r="BG17">
        <f t="shared" si="10"/>
        <v>2.7279316692766633</v>
      </c>
      <c r="BH17">
        <f t="shared" si="11"/>
        <v>1.2675584968038884</v>
      </c>
      <c r="BI17">
        <f t="shared" si="12"/>
        <v>1.9770010122055692</v>
      </c>
      <c r="BJ17">
        <f t="shared" si="13"/>
        <v>0</v>
      </c>
      <c r="BK17">
        <f t="shared" si="14"/>
        <v>12.757917562527329</v>
      </c>
      <c r="BL17">
        <f t="shared" si="7"/>
        <v>76.862566297518001</v>
      </c>
    </row>
    <row r="18" spans="1:64" x14ac:dyDescent="0.25">
      <c r="A18">
        <v>1</v>
      </c>
      <c r="B18" t="s">
        <v>57</v>
      </c>
      <c r="C18">
        <v>1</v>
      </c>
      <c r="D18">
        <v>-99</v>
      </c>
      <c r="E18">
        <v>0</v>
      </c>
      <c r="F18">
        <v>16</v>
      </c>
      <c r="G18">
        <v>6.4482600000000003</v>
      </c>
      <c r="H18">
        <v>4</v>
      </c>
      <c r="I18">
        <v>20</v>
      </c>
      <c r="J18">
        <v>0.78385099999999996</v>
      </c>
      <c r="K18" s="1">
        <v>2.7311999999999999</v>
      </c>
      <c r="L18" s="1">
        <v>0.90919000000000005</v>
      </c>
      <c r="M18" s="1">
        <v>0.70279000000000003</v>
      </c>
      <c r="N18" s="1">
        <v>3.8452000000000002</v>
      </c>
      <c r="O18" s="1">
        <v>0</v>
      </c>
      <c r="P18" s="1">
        <v>9.8757999999999999E-2</v>
      </c>
      <c r="Q18" s="1">
        <v>0</v>
      </c>
      <c r="R18" s="1">
        <v>4.7770999999999999</v>
      </c>
      <c r="S18" s="1">
        <v>2.7311999999999999</v>
      </c>
      <c r="T18" s="1">
        <v>0.90919000000000005</v>
      </c>
      <c r="U18" s="1">
        <v>0.70008000000000004</v>
      </c>
      <c r="V18" s="1">
        <v>3.8452000000000002</v>
      </c>
      <c r="W18" s="1">
        <v>0</v>
      </c>
      <c r="X18" s="1">
        <v>4.7770999999999999</v>
      </c>
      <c r="Y18" s="1">
        <v>2.5062000000000002</v>
      </c>
      <c r="Z18" s="1">
        <v>2.5062000000000002</v>
      </c>
      <c r="AA18" s="1">
        <v>4.3566000000000001E-2</v>
      </c>
      <c r="AB18" s="1">
        <v>4.3566000000000001E-2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>
        <v>0</v>
      </c>
      <c r="AT18">
        <v>0</v>
      </c>
      <c r="AU18">
        <v>-2.6002000000000001</v>
      </c>
      <c r="AV18">
        <v>-3.6978</v>
      </c>
      <c r="AW18">
        <v>-999.99900000000002</v>
      </c>
      <c r="AX18">
        <v>-999.99900000000002</v>
      </c>
      <c r="AY18">
        <v>-999.99900000000002</v>
      </c>
      <c r="AZ18">
        <v>-999.99900000000002</v>
      </c>
      <c r="BA18">
        <v>-999.99900000000002</v>
      </c>
      <c r="BB18">
        <v>-999.99900000000002</v>
      </c>
      <c r="BC18" s="1">
        <v>1.1911</v>
      </c>
      <c r="BD18" s="1">
        <v>0.86706000000000005</v>
      </c>
      <c r="BE18">
        <f t="shared" si="8"/>
        <v>21.614900000000002</v>
      </c>
      <c r="BF18">
        <f t="shared" si="9"/>
        <v>4.3532031942602734</v>
      </c>
      <c r="BG18">
        <f t="shared" si="10"/>
        <v>2.6912583981119487</v>
      </c>
      <c r="BH18">
        <f t="shared" si="11"/>
        <v>1.2911897955438549</v>
      </c>
      <c r="BI18">
        <f t="shared" si="12"/>
        <v>2.0137435623226891</v>
      </c>
      <c r="BJ18">
        <f t="shared" si="13"/>
        <v>0</v>
      </c>
      <c r="BK18">
        <f t="shared" si="14"/>
        <v>12.690201486099367</v>
      </c>
      <c r="BL18">
        <f t="shared" si="7"/>
        <v>76.96040356366187</v>
      </c>
    </row>
    <row r="19" spans="1:64" x14ac:dyDescent="0.25">
      <c r="A19">
        <v>1</v>
      </c>
      <c r="B19" t="s">
        <v>57</v>
      </c>
      <c r="C19">
        <v>1</v>
      </c>
      <c r="D19">
        <v>-99</v>
      </c>
      <c r="E19">
        <v>0</v>
      </c>
      <c r="F19">
        <v>17</v>
      </c>
      <c r="G19">
        <v>6.4302900000000003</v>
      </c>
      <c r="H19">
        <v>4</v>
      </c>
      <c r="I19">
        <v>20</v>
      </c>
      <c r="J19">
        <v>0.770343</v>
      </c>
      <c r="K19" s="1">
        <v>2.6926000000000001</v>
      </c>
      <c r="L19" s="1">
        <v>0.89524000000000004</v>
      </c>
      <c r="M19" s="1">
        <v>0.71511000000000002</v>
      </c>
      <c r="N19" s="1">
        <v>3.9125999999999999</v>
      </c>
      <c r="O19" s="1">
        <v>0</v>
      </c>
      <c r="P19" s="1">
        <v>0.10049</v>
      </c>
      <c r="Q19" s="1">
        <v>0</v>
      </c>
      <c r="R19" s="1">
        <v>4.7446000000000002</v>
      </c>
      <c r="S19" s="1">
        <v>2.6926000000000001</v>
      </c>
      <c r="T19" s="1">
        <v>0.89524000000000004</v>
      </c>
      <c r="U19" s="1">
        <v>0.71240000000000003</v>
      </c>
      <c r="V19" s="1">
        <v>3.9125999999999999</v>
      </c>
      <c r="W19" s="1">
        <v>0</v>
      </c>
      <c r="X19" s="1">
        <v>4.7446000000000002</v>
      </c>
      <c r="Y19" s="1">
        <v>2.5728</v>
      </c>
      <c r="Z19" s="1">
        <v>2.5728</v>
      </c>
      <c r="AA19" s="1">
        <v>6.6596000000000002E-2</v>
      </c>
      <c r="AB19" s="1">
        <v>6.6596000000000002E-2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>
        <v>0</v>
      </c>
      <c r="AT19">
        <v>0</v>
      </c>
      <c r="AU19">
        <v>-2.5908000000000002</v>
      </c>
      <c r="AV19">
        <v>-3.6884000000000001</v>
      </c>
      <c r="AW19">
        <v>-999.99900000000002</v>
      </c>
      <c r="AX19">
        <v>-999.99900000000002</v>
      </c>
      <c r="AY19">
        <v>-999.99900000000002</v>
      </c>
      <c r="AZ19">
        <v>-999.99900000000002</v>
      </c>
      <c r="BA19">
        <v>-999.99900000000002</v>
      </c>
      <c r="BB19">
        <v>-999.99900000000002</v>
      </c>
      <c r="BC19" s="1">
        <v>1.1906000000000001</v>
      </c>
      <c r="BD19" s="1">
        <v>0.85135000000000005</v>
      </c>
      <c r="BE19">
        <f t="shared" si="8"/>
        <v>22.965699999999998</v>
      </c>
      <c r="BF19">
        <f t="shared" si="9"/>
        <v>4.2973552610106864</v>
      </c>
      <c r="BG19">
        <f t="shared" si="10"/>
        <v>2.6534701568464722</v>
      </c>
      <c r="BH19">
        <f t="shared" si="11"/>
        <v>1.3156498070026053</v>
      </c>
      <c r="BI19">
        <f t="shared" si="12"/>
        <v>2.0517510450191501</v>
      </c>
      <c r="BJ19">
        <f t="shared" si="13"/>
        <v>0</v>
      </c>
      <c r="BK19">
        <f t="shared" si="14"/>
        <v>12.620535152758983</v>
      </c>
      <c r="BL19">
        <f t="shared" si="7"/>
        <v>77.061238577362104</v>
      </c>
    </row>
    <row r="20" spans="1:64" x14ac:dyDescent="0.25">
      <c r="A20">
        <v>1</v>
      </c>
      <c r="B20" t="s">
        <v>57</v>
      </c>
      <c r="C20">
        <v>1</v>
      </c>
      <c r="D20">
        <v>-99</v>
      </c>
      <c r="E20">
        <v>0</v>
      </c>
      <c r="F20">
        <v>18</v>
      </c>
      <c r="G20">
        <v>6.4116099999999996</v>
      </c>
      <c r="H20">
        <v>4</v>
      </c>
      <c r="I20">
        <v>20</v>
      </c>
      <c r="J20">
        <v>0.75683599999999995</v>
      </c>
      <c r="K20" s="1">
        <v>2.6528999999999998</v>
      </c>
      <c r="L20" s="1">
        <v>0.88092000000000004</v>
      </c>
      <c r="M20" s="1">
        <v>0.72787000000000002</v>
      </c>
      <c r="N20" s="1">
        <v>3.9824000000000002</v>
      </c>
      <c r="O20" s="1">
        <v>0</v>
      </c>
      <c r="P20" s="1">
        <v>0.10228</v>
      </c>
      <c r="Q20" s="1">
        <v>0</v>
      </c>
      <c r="R20" s="1">
        <v>4.7111999999999998</v>
      </c>
      <c r="S20" s="1">
        <v>2.6528999999999998</v>
      </c>
      <c r="T20" s="1">
        <v>0.88092000000000004</v>
      </c>
      <c r="U20" s="1">
        <v>0.72516000000000003</v>
      </c>
      <c r="V20" s="1">
        <v>3.9824000000000002</v>
      </c>
      <c r="W20" s="1">
        <v>0</v>
      </c>
      <c r="X20" s="1">
        <v>4.7111999999999998</v>
      </c>
      <c r="Y20" s="1">
        <v>2.6392000000000002</v>
      </c>
      <c r="Z20" s="1">
        <v>2.6392000000000002</v>
      </c>
      <c r="AA20" s="1">
        <v>8.9526999999999995E-2</v>
      </c>
      <c r="AB20" s="1">
        <v>8.9526999999999995E-2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>
        <v>0</v>
      </c>
      <c r="AT20">
        <v>0</v>
      </c>
      <c r="AU20">
        <v>-2.581</v>
      </c>
      <c r="AV20">
        <v>-3.6785999999999999</v>
      </c>
      <c r="AW20">
        <v>-999.99900000000002</v>
      </c>
      <c r="AX20">
        <v>-999.99900000000002</v>
      </c>
      <c r="AY20">
        <v>-999.99900000000002</v>
      </c>
      <c r="AZ20">
        <v>-999.99900000000002</v>
      </c>
      <c r="BA20">
        <v>-999.99900000000002</v>
      </c>
      <c r="BB20">
        <v>-999.99900000000002</v>
      </c>
      <c r="BC20" s="1">
        <v>1.1901999999999999</v>
      </c>
      <c r="BD20" s="1">
        <v>0.83562999999999998</v>
      </c>
      <c r="BE20">
        <f t="shared" si="8"/>
        <v>24.316400000000005</v>
      </c>
      <c r="BF20">
        <f t="shared" si="9"/>
        <v>4.2394350595803996</v>
      </c>
      <c r="BG20">
        <f t="shared" si="10"/>
        <v>2.6143810668062639</v>
      </c>
      <c r="BH20">
        <f t="shared" si="11"/>
        <v>1.3409356173687621</v>
      </c>
      <c r="BI20">
        <f t="shared" si="12"/>
        <v>2.0910373131789943</v>
      </c>
      <c r="BJ20">
        <f t="shared" si="13"/>
        <v>0</v>
      </c>
      <c r="BK20">
        <f t="shared" si="14"/>
        <v>12.547794522155117</v>
      </c>
      <c r="BL20">
        <f t="shared" si="7"/>
        <v>77.166416420910465</v>
      </c>
    </row>
    <row r="21" spans="1:64" x14ac:dyDescent="0.25">
      <c r="A21">
        <v>1</v>
      </c>
      <c r="B21" t="s">
        <v>57</v>
      </c>
      <c r="C21">
        <v>1</v>
      </c>
      <c r="D21">
        <v>-99</v>
      </c>
      <c r="E21">
        <v>0</v>
      </c>
      <c r="F21">
        <v>19</v>
      </c>
      <c r="G21">
        <v>6.3921799999999998</v>
      </c>
      <c r="H21">
        <v>4</v>
      </c>
      <c r="I21">
        <v>20</v>
      </c>
      <c r="J21">
        <v>0.74332900000000002</v>
      </c>
      <c r="K21" s="1">
        <v>2.6120000000000001</v>
      </c>
      <c r="L21" s="1">
        <v>0.86621999999999999</v>
      </c>
      <c r="M21" s="1">
        <v>0.74109999999999998</v>
      </c>
      <c r="N21" s="1">
        <v>4.0548000000000002</v>
      </c>
      <c r="O21" s="1">
        <v>0</v>
      </c>
      <c r="P21" s="1">
        <v>0.10414</v>
      </c>
      <c r="Q21" s="1">
        <v>0</v>
      </c>
      <c r="R21" s="1">
        <v>4.6769999999999996</v>
      </c>
      <c r="S21" s="1">
        <v>2.6120000000000001</v>
      </c>
      <c r="T21" s="1">
        <v>0.86621999999999999</v>
      </c>
      <c r="U21" s="1">
        <v>0.73838000000000004</v>
      </c>
      <c r="V21" s="1">
        <v>4.0548000000000002</v>
      </c>
      <c r="W21" s="1">
        <v>0</v>
      </c>
      <c r="X21" s="1">
        <v>4.6769999999999996</v>
      </c>
      <c r="Y21" s="1">
        <v>2.7054</v>
      </c>
      <c r="Z21" s="1">
        <v>2.7054</v>
      </c>
      <c r="AA21" s="1">
        <v>0.11235000000000001</v>
      </c>
      <c r="AB21" s="1">
        <v>0.11235000000000001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>
        <v>0</v>
      </c>
      <c r="AT21">
        <v>0</v>
      </c>
      <c r="AU21">
        <v>-2.5708000000000002</v>
      </c>
      <c r="AV21">
        <v>-3.6684000000000001</v>
      </c>
      <c r="AW21">
        <v>-999.99900000000002</v>
      </c>
      <c r="AX21">
        <v>-999.99900000000002</v>
      </c>
      <c r="AY21">
        <v>-999.99900000000002</v>
      </c>
      <c r="AZ21">
        <v>-999.99900000000002</v>
      </c>
      <c r="BA21">
        <v>-999.99900000000002</v>
      </c>
      <c r="BB21">
        <v>-999.99900000000002</v>
      </c>
      <c r="BC21" s="1">
        <v>1.1897</v>
      </c>
      <c r="BD21" s="1">
        <v>0.81994</v>
      </c>
      <c r="BE21">
        <f t="shared" si="8"/>
        <v>25.667099999999998</v>
      </c>
      <c r="BF21">
        <f t="shared" si="9"/>
        <v>4.179785631813278</v>
      </c>
      <c r="BG21">
        <f t="shared" si="10"/>
        <v>2.5742715395898528</v>
      </c>
      <c r="BH21">
        <f t="shared" si="11"/>
        <v>1.3672493945541531</v>
      </c>
      <c r="BI21">
        <f t="shared" si="12"/>
        <v>2.1319649963747485</v>
      </c>
      <c r="BJ21">
        <f t="shared" si="13"/>
        <v>0</v>
      </c>
      <c r="BK21">
        <f t="shared" si="14"/>
        <v>12.473747702903712</v>
      </c>
      <c r="BL21">
        <f t="shared" si="7"/>
        <v>77.272980734764261</v>
      </c>
    </row>
    <row r="22" spans="1:64" x14ac:dyDescent="0.25">
      <c r="A22">
        <v>1</v>
      </c>
      <c r="B22" t="s">
        <v>57</v>
      </c>
      <c r="C22">
        <v>1</v>
      </c>
      <c r="D22">
        <v>-99</v>
      </c>
      <c r="E22">
        <v>0</v>
      </c>
      <c r="F22">
        <v>20</v>
      </c>
      <c r="G22">
        <v>6.37195</v>
      </c>
      <c r="H22">
        <v>4</v>
      </c>
      <c r="I22">
        <v>20</v>
      </c>
      <c r="J22">
        <v>0.72982100000000005</v>
      </c>
      <c r="K22" s="1">
        <v>2.5697999999999999</v>
      </c>
      <c r="L22" s="1">
        <v>0.85111999999999999</v>
      </c>
      <c r="M22" s="1">
        <v>0.75480999999999998</v>
      </c>
      <c r="N22" s="1">
        <v>4.1298000000000004</v>
      </c>
      <c r="O22" s="1">
        <v>0</v>
      </c>
      <c r="P22" s="1">
        <v>0.10607</v>
      </c>
      <c r="Q22" s="1">
        <v>0</v>
      </c>
      <c r="R22" s="1">
        <v>4.6418999999999997</v>
      </c>
      <c r="S22" s="1">
        <v>2.5697999999999999</v>
      </c>
      <c r="T22" s="1">
        <v>0.85111999999999999</v>
      </c>
      <c r="U22" s="1">
        <v>0.75209999999999999</v>
      </c>
      <c r="V22" s="1">
        <v>4.1298000000000004</v>
      </c>
      <c r="W22" s="1">
        <v>0</v>
      </c>
      <c r="X22" s="1">
        <v>4.6418999999999997</v>
      </c>
      <c r="Y22" s="1">
        <v>2.7715000000000001</v>
      </c>
      <c r="Z22" s="1">
        <v>2.7715000000000001</v>
      </c>
      <c r="AA22" s="1">
        <v>0.13507</v>
      </c>
      <c r="AB22" s="1">
        <v>0.13507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>
        <v>0</v>
      </c>
      <c r="AT22">
        <v>0</v>
      </c>
      <c r="AU22">
        <v>-2.5600999999999998</v>
      </c>
      <c r="AV22">
        <v>-3.6577000000000002</v>
      </c>
      <c r="AW22">
        <v>-999.99900000000002</v>
      </c>
      <c r="AX22">
        <v>-999.99900000000002</v>
      </c>
      <c r="AY22">
        <v>-999.99900000000002</v>
      </c>
      <c r="AZ22">
        <v>-999.99900000000002</v>
      </c>
      <c r="BA22">
        <v>-999.99900000000002</v>
      </c>
      <c r="BB22">
        <v>-999.99900000000002</v>
      </c>
      <c r="BC22" s="1">
        <v>1.1892</v>
      </c>
      <c r="BD22" s="1">
        <v>0.80423999999999995</v>
      </c>
      <c r="BE22">
        <f t="shared" si="8"/>
        <v>27.017899999999994</v>
      </c>
      <c r="BF22">
        <f t="shared" si="9"/>
        <v>4.1180764528096949</v>
      </c>
      <c r="BG22">
        <f t="shared" si="10"/>
        <v>2.5329766628142294</v>
      </c>
      <c r="BH22" s="1">
        <f>+$J22*U22*24.3*100/($BC22*$BD22*1000)</f>
        <v>1.3946256479815657</v>
      </c>
      <c r="BI22">
        <f t="shared" si="12"/>
        <v>2.1744723830687773</v>
      </c>
      <c r="BJ22">
        <f t="shared" si="13"/>
        <v>0</v>
      </c>
      <c r="BK22">
        <f t="shared" si="14"/>
        <v>12.397656812655537</v>
      </c>
      <c r="BL22">
        <f t="shared" si="7"/>
        <v>77.382192040670191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ejemplo3_auxiliar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Simón Diego Díaz Quezada (simon.diaz)</cp:lastModifiedBy>
  <dcterms:created xsi:type="dcterms:W3CDTF">2023-11-28T03:50:15Z</dcterms:created>
  <dcterms:modified xsi:type="dcterms:W3CDTF">2023-11-28T05:30:04Z</dcterms:modified>
</cp:coreProperties>
</file>